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ano-my.sharepoint.com/personal/trondbh_uia_no/Documents/Documents/2024/LU/Prosjekt 2024/155001-100 Praksiskostnader/"/>
    </mc:Choice>
  </mc:AlternateContent>
  <xr:revisionPtr revIDLastSave="0" documentId="8_{58B7EE13-37A5-47A3-B35C-95D647F43E7D}" xr6:coauthVersionLast="47" xr6:coauthVersionMax="47" xr10:uidLastSave="{00000000-0000-0000-0000-000000000000}"/>
  <bookViews>
    <workbookView xWindow="-28920" yWindow="-120" windowWidth="29040" windowHeight="17640" xr2:uid="{24277C2B-2E15-4951-893D-E704E8F1947B}"/>
  </bookViews>
  <sheets>
    <sheet name="Skjema" sheetId="1" r:id="rId1"/>
  </sheets>
  <definedNames>
    <definedName name="_xlnm.Print_Area" localSheetId="0">Skjema!$A$1:$N$25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20" i="1"/>
  <c r="E21" i="1"/>
  <c r="E1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42" i="1"/>
  <c r="G41" i="1"/>
  <c r="E17" i="1"/>
  <c r="I17" i="1"/>
  <c r="G23" i="1"/>
  <c r="G17" i="1" l="1"/>
  <c r="I18" i="1" l="1"/>
  <c r="I19" i="1"/>
  <c r="I20" i="1"/>
  <c r="I21" i="1"/>
  <c r="I22" i="1"/>
  <c r="H29" i="1"/>
  <c r="G40" i="1"/>
  <c r="G39" i="1"/>
  <c r="G29" i="1"/>
  <c r="G30" i="1"/>
  <c r="G31" i="1"/>
  <c r="G32" i="1"/>
  <c r="G33" i="1"/>
  <c r="G34" i="1"/>
  <c r="G35" i="1"/>
  <c r="G36" i="1"/>
  <c r="G37" i="1"/>
  <c r="G38" i="1"/>
  <c r="H17" i="1" l="1"/>
  <c r="J17" i="1" s="1"/>
  <c r="K17" i="1" l="1"/>
  <c r="G21" i="1"/>
  <c r="H21" i="1"/>
  <c r="G18" i="1"/>
  <c r="H18" i="1"/>
  <c r="G19" i="1"/>
  <c r="H19" i="1"/>
  <c r="G20" i="1"/>
  <c r="H20" i="1"/>
  <c r="G22" i="1"/>
  <c r="H22" i="1"/>
  <c r="J19" i="1" l="1"/>
  <c r="J20" i="1"/>
  <c r="J21" i="1"/>
  <c r="J22" i="1"/>
  <c r="K19" i="1" l="1"/>
  <c r="K20" i="1"/>
  <c r="K22" i="1"/>
  <c r="K21" i="1"/>
  <c r="J18" i="1"/>
  <c r="K18" i="1" l="1"/>
  <c r="L14" i="1" l="1"/>
  <c r="L17" i="1" s="1"/>
  <c r="M17" i="1" s="1"/>
  <c r="M23" i="1" l="1"/>
  <c r="L20" i="1"/>
  <c r="L22" i="1"/>
  <c r="L19" i="1"/>
  <c r="M19" i="1" s="1"/>
  <c r="N19" i="1" s="1"/>
  <c r="L21" i="1"/>
  <c r="M21" i="1" s="1"/>
  <c r="N21" i="1" s="1"/>
  <c r="L18" i="1"/>
  <c r="M18" i="1" l="1"/>
  <c r="N18" i="1" s="1"/>
  <c r="M22" i="1"/>
  <c r="N22" i="1" s="1"/>
  <c r="M20" i="1"/>
  <c r="N20" i="1" s="1"/>
  <c r="N23" i="1"/>
  <c r="N17" i="1" l="1"/>
  <c r="N24" i="1" s="1"/>
</calcChain>
</file>

<file path=xl/sharedStrings.xml><?xml version="1.0" encoding="utf-8"?>
<sst xmlns="http://schemas.openxmlformats.org/spreadsheetml/2006/main" count="66" uniqueCount="55">
  <si>
    <t>Barnehage:</t>
  </si>
  <si>
    <t>Adresse:</t>
  </si>
  <si>
    <t>Post nr. og sted:</t>
  </si>
  <si>
    <t>Navn på praksislærer:</t>
  </si>
  <si>
    <t>Antall
uker denne periode</t>
  </si>
  <si>
    <t>Periode</t>
  </si>
  <si>
    <t xml:space="preserve">1  GLU </t>
  </si>
  <si>
    <t>4 uker: 1600</t>
  </si>
  <si>
    <t>3 uker: 1200</t>
  </si>
  <si>
    <t>Tillegg for praksislærere med veiledningskompetanse:</t>
  </si>
  <si>
    <t>Pr uke pr b.ha</t>
  </si>
  <si>
    <t>Sats 
timelønn</t>
  </si>
  <si>
    <t>Arb.g.-pensjon</t>
  </si>
  <si>
    <t>Arb.avgift</t>
  </si>
  <si>
    <t>Total</t>
  </si>
  <si>
    <t>1 BLU - høst</t>
  </si>
  <si>
    <t>1 BLU - vår</t>
  </si>
  <si>
    <t>2 BLU - vår</t>
  </si>
  <si>
    <t>3 BLU - vår</t>
  </si>
  <si>
    <t>Organisasjonsnummer:</t>
  </si>
  <si>
    <t>Totalsum</t>
  </si>
  <si>
    <t>Antall 
studenter denne periode</t>
  </si>
  <si>
    <t>Arbeidsgiverandel av pensjon</t>
  </si>
  <si>
    <t>Utbetales en gang pr. studieår</t>
  </si>
  <si>
    <t>FYLL UT GRØNNE FELT</t>
  </si>
  <si>
    <t>Barnehagens bankkonto:</t>
  </si>
  <si>
    <t>Feriep.</t>
  </si>
  <si>
    <t>3 BLU  Fordyp. høst</t>
  </si>
  <si>
    <t xml:space="preserve">Satser for veiledningstimer og lønns-beregninger:  </t>
  </si>
  <si>
    <t xml:space="preserve">Styrerlønn: </t>
  </si>
  <si>
    <t>1 uker: 400</t>
  </si>
  <si>
    <t>2 uker: 800</t>
  </si>
  <si>
    <t>REFUSJONSKRAV FOR PRAKSIS I BARNEHAGE</t>
  </si>
  <si>
    <t>- Antall uker med studenter i barnehagen denne perioden
- Dersom barnehageenheten består av flere barnehager, føres det kun opp lønn for ett styrehonorar
- Det beregnes ikke pensjon for honorar til styrer</t>
  </si>
  <si>
    <t>Antall timer:</t>
  </si>
  <si>
    <t>Kr 1 000 veiledningsped tilsvarende 15stp (pr. studieår)</t>
  </si>
  <si>
    <t>Kr 2 000 veiledningsped tilsvarende 30stp (pr. studieår)</t>
  </si>
  <si>
    <t>Timer, etter 1. student, faktor</t>
  </si>
  <si>
    <t>Timer per uke for 1. student</t>
  </si>
  <si>
    <t>Godt-gjøring</t>
  </si>
  <si>
    <t>Godgjøring for 1. student</t>
  </si>
  <si>
    <t>Godtgjøring, etter 1. student, faktor</t>
  </si>
  <si>
    <t>Bruttolønn timer</t>
  </si>
  <si>
    <t>Antall timer</t>
  </si>
  <si>
    <t>UiA:  parametere i regnearket</t>
  </si>
  <si>
    <t>UiA:  parametere i regnearket, slutt</t>
  </si>
  <si>
    <t>Praksis-lærers brutto årslønn</t>
  </si>
  <si>
    <t>5 uker: 2000</t>
  </si>
  <si>
    <t>6 uker: 2400</t>
  </si>
  <si>
    <t>Periode:
(Bruk nedtrekksmeny)</t>
  </si>
  <si>
    <t>Styrehonorar - 
Antall uker barnehagen har studenter i perioden:</t>
  </si>
  <si>
    <t>Dersom barnehagen har annen prosentsats for arbeidsgivers andel av pensjon fylles den inn her
Hvis barnehagen ikke har pensjonsordning fylles 10 % (jfr. avtalen)</t>
  </si>
  <si>
    <t>Faktura merkes med: 1800</t>
  </si>
  <si>
    <t>Veil. Ped. 1 stk. pr. studieår: 
15 stp = kr 1000
30 stp = kr 2000</t>
  </si>
  <si>
    <t>2 DBLU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</si>
</sst>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kr&quot;\ #,##0.00"/>
    <numFmt numFmtId="165" formatCode="_-* #,##0_-;\-* #,##0_-;_-* &quot;-&quot;??_-;_-@_-"/>
    <numFmt numFmtId="166" formatCode="0.0"/>
    <numFmt numFmtId="167" formatCode="#,##0_ ;[Red]\-#,##0\ "/>
    <numFmt numFmtId="168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3" fontId="2" fillId="2" borderId="1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" fillId="0" borderId="0" xfId="0" applyFont="1"/>
    <xf numFmtId="9" fontId="2" fillId="0" borderId="0" xfId="0" applyNumberFormat="1" applyFont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 wrapText="1" indent="1"/>
    </xf>
    <xf numFmtId="3" fontId="6" fillId="3" borderId="15" xfId="0" applyNumberFormat="1" applyFont="1" applyFill="1" applyBorder="1" applyAlignment="1">
      <alignment horizontal="right" vertical="center" wrapText="1" indent="1"/>
    </xf>
    <xf numFmtId="3" fontId="6" fillId="3" borderId="15" xfId="3" applyNumberFormat="1" applyFont="1" applyFill="1" applyBorder="1" applyAlignment="1">
      <alignment horizontal="right" vertical="center" wrapText="1" indent="1"/>
    </xf>
    <xf numFmtId="0" fontId="2" fillId="4" borderId="0" xfId="0" applyFont="1" applyFill="1"/>
    <xf numFmtId="167" fontId="2" fillId="4" borderId="1" xfId="1" applyNumberFormat="1" applyFont="1" applyFill="1" applyBorder="1" applyAlignment="1">
      <alignment horizontal="right" indent="1"/>
    </xf>
    <xf numFmtId="9" fontId="2" fillId="4" borderId="1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2" fillId="3" borderId="12" xfId="0" applyFont="1" applyFill="1" applyBorder="1"/>
    <xf numFmtId="0" fontId="2" fillId="3" borderId="8" xfId="0" applyFont="1" applyFill="1" applyBorder="1"/>
    <xf numFmtId="10" fontId="2" fillId="4" borderId="6" xfId="0" applyNumberFormat="1" applyFont="1" applyFill="1" applyBorder="1" applyAlignment="1">
      <alignment horizontal="center"/>
    </xf>
    <xf numFmtId="10" fontId="2" fillId="4" borderId="6" xfId="2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24" xfId="0" applyFont="1" applyBorder="1"/>
    <xf numFmtId="10" fontId="2" fillId="6" borderId="6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/>
    <xf numFmtId="0" fontId="0" fillId="0" borderId="11" xfId="0" applyBorder="1"/>
    <xf numFmtId="0" fontId="0" fillId="0" borderId="24" xfId="0" applyBorder="1"/>
    <xf numFmtId="0" fontId="0" fillId="0" borderId="0" xfId="0" applyAlignment="1">
      <alignment horizontal="left"/>
    </xf>
    <xf numFmtId="0" fontId="0" fillId="5" borderId="0" xfId="0" applyFill="1"/>
    <xf numFmtId="0" fontId="2" fillId="0" borderId="0" xfId="0" applyFont="1" applyAlignment="1">
      <alignment vertical="center"/>
    </xf>
    <xf numFmtId="43" fontId="2" fillId="0" borderId="7" xfId="1" applyFont="1" applyBorder="1"/>
    <xf numFmtId="0" fontId="2" fillId="2" borderId="34" xfId="0" applyFont="1" applyFill="1" applyBorder="1"/>
    <xf numFmtId="165" fontId="2" fillId="2" borderId="3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6" borderId="35" xfId="0" applyFont="1" applyFill="1" applyBorder="1"/>
    <xf numFmtId="165" fontId="2" fillId="6" borderId="36" xfId="1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wrapText="1"/>
    </xf>
    <xf numFmtId="165" fontId="2" fillId="6" borderId="36" xfId="1" applyNumberFormat="1" applyFont="1" applyFill="1" applyBorder="1" applyAlignment="1">
      <alignment horizontal="center" vertical="center"/>
    </xf>
    <xf numFmtId="43" fontId="2" fillId="6" borderId="40" xfId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2" xfId="0" applyFill="1" applyBorder="1"/>
    <xf numFmtId="165" fontId="0" fillId="6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43" fontId="0" fillId="0" borderId="32" xfId="1" applyFont="1" applyFill="1" applyBorder="1" applyAlignment="1">
      <alignment horizontal="center" vertical="center"/>
    </xf>
    <xf numFmtId="43" fontId="0" fillId="0" borderId="13" xfId="1" applyFont="1" applyFill="1" applyBorder="1" applyAlignment="1">
      <alignment horizontal="center" vertical="center"/>
    </xf>
    <xf numFmtId="43" fontId="0" fillId="0" borderId="33" xfId="0" applyNumberFormat="1" applyBorder="1" applyAlignment="1">
      <alignment horizontal="center" vertical="center"/>
    </xf>
    <xf numFmtId="43" fontId="2" fillId="0" borderId="27" xfId="0" applyNumberFormat="1" applyFont="1" applyBorder="1" applyAlignment="1">
      <alignment horizontal="center" vertical="center"/>
    </xf>
    <xf numFmtId="43" fontId="0" fillId="0" borderId="33" xfId="1" applyFont="1" applyFill="1" applyBorder="1" applyAlignment="1">
      <alignment horizontal="center" vertical="center"/>
    </xf>
    <xf numFmtId="43" fontId="0" fillId="0" borderId="39" xfId="1" applyFont="1" applyFill="1" applyBorder="1" applyAlignment="1">
      <alignment horizontal="center" vertical="center"/>
    </xf>
    <xf numFmtId="43" fontId="0" fillId="0" borderId="42" xfId="1" applyFont="1" applyFill="1" applyBorder="1" applyAlignment="1">
      <alignment horizontal="center" vertical="center"/>
    </xf>
    <xf numFmtId="43" fontId="0" fillId="0" borderId="41" xfId="0" applyNumberFormat="1" applyBorder="1" applyAlignment="1">
      <alignment horizontal="center" vertical="center"/>
    </xf>
    <xf numFmtId="43" fontId="2" fillId="0" borderId="43" xfId="0" applyNumberFormat="1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3" fontId="0" fillId="6" borderId="2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2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7" borderId="31" xfId="0" applyFont="1" applyFill="1" applyBorder="1" applyAlignment="1">
      <alignment horizontal="center" vertical="center"/>
    </xf>
    <xf numFmtId="164" fontId="7" fillId="7" borderId="30" xfId="0" applyNumberFormat="1" applyFont="1" applyFill="1" applyBorder="1" applyAlignment="1">
      <alignment horizontal="center" vertical="center"/>
    </xf>
    <xf numFmtId="165" fontId="0" fillId="6" borderId="45" xfId="1" applyNumberFormat="1" applyFont="1" applyFill="1" applyBorder="1" applyAlignment="1">
      <alignment vertical="center"/>
    </xf>
    <xf numFmtId="165" fontId="0" fillId="6" borderId="46" xfId="1" applyNumberFormat="1" applyFont="1" applyFill="1" applyBorder="1" applyAlignment="1">
      <alignment vertical="center"/>
    </xf>
    <xf numFmtId="165" fontId="0" fillId="6" borderId="11" xfId="1" applyNumberFormat="1" applyFont="1" applyFill="1" applyBorder="1" applyAlignment="1">
      <alignment vertical="center"/>
    </xf>
    <xf numFmtId="168" fontId="0" fillId="0" borderId="34" xfId="1" applyNumberFormat="1" applyFont="1" applyFill="1" applyBorder="1" applyAlignment="1">
      <alignment horizontal="center" vertical="center"/>
    </xf>
    <xf numFmtId="168" fontId="0" fillId="0" borderId="32" xfId="1" applyNumberFormat="1" applyFont="1" applyFill="1" applyBorder="1" applyAlignment="1">
      <alignment horizontal="center" vertical="center"/>
    </xf>
    <xf numFmtId="168" fontId="0" fillId="0" borderId="19" xfId="1" applyNumberFormat="1" applyFont="1" applyFill="1" applyBorder="1" applyAlignment="1">
      <alignment horizontal="center" vertical="center"/>
    </xf>
    <xf numFmtId="43" fontId="0" fillId="0" borderId="20" xfId="1" applyFont="1" applyFill="1" applyBorder="1" applyAlignment="1">
      <alignment horizontal="center" vertical="center"/>
    </xf>
    <xf numFmtId="43" fontId="0" fillId="0" borderId="29" xfId="1" applyFont="1" applyFill="1" applyBorder="1" applyAlignment="1">
      <alignment horizontal="center" vertical="center"/>
    </xf>
    <xf numFmtId="43" fontId="2" fillId="0" borderId="44" xfId="1" applyFont="1" applyBorder="1"/>
    <xf numFmtId="0" fontId="5" fillId="4" borderId="50" xfId="0" applyFont="1" applyFill="1" applyBorder="1" applyAlignment="1">
      <alignment horizontal="center" vertical="center" wrapText="1"/>
    </xf>
    <xf numFmtId="166" fontId="6" fillId="0" borderId="51" xfId="0" applyNumberFormat="1" applyFont="1" applyBorder="1" applyAlignment="1">
      <alignment horizontal="right" vertical="center" wrapText="1" indent="2"/>
    </xf>
    <xf numFmtId="166" fontId="6" fillId="3" borderId="51" xfId="0" applyNumberFormat="1" applyFont="1" applyFill="1" applyBorder="1" applyAlignment="1">
      <alignment horizontal="right" vertical="center" wrapText="1" indent="2"/>
    </xf>
    <xf numFmtId="0" fontId="2" fillId="0" borderId="21" xfId="0" applyFont="1" applyBorder="1"/>
    <xf numFmtId="0" fontId="2" fillId="0" borderId="23" xfId="0" applyFont="1" applyBorder="1"/>
    <xf numFmtId="0" fontId="2" fillId="0" borderId="22" xfId="0" applyFont="1" applyBorder="1"/>
    <xf numFmtId="0" fontId="5" fillId="4" borderId="3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3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 indent="1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3" fontId="0" fillId="0" borderId="40" xfId="1" applyFont="1" applyBorder="1" applyAlignment="1">
      <alignment horizontal="center" vertical="top" wrapText="1"/>
    </xf>
    <xf numFmtId="43" fontId="0" fillId="0" borderId="10" xfId="1" applyFont="1" applyBorder="1" applyAlignment="1">
      <alignment horizontal="center" vertical="top" wrapText="1"/>
    </xf>
    <xf numFmtId="43" fontId="0" fillId="0" borderId="47" xfId="1" applyFont="1" applyBorder="1" applyAlignment="1">
      <alignment horizontal="center" vertical="top" wrapText="1"/>
    </xf>
    <xf numFmtId="43" fontId="0" fillId="0" borderId="46" xfId="1" applyFont="1" applyBorder="1" applyAlignment="1">
      <alignment horizontal="center" vertical="top" wrapText="1"/>
    </xf>
    <xf numFmtId="43" fontId="0" fillId="0" borderId="48" xfId="1" applyFont="1" applyBorder="1" applyAlignment="1">
      <alignment horizontal="center" vertical="top" wrapText="1"/>
    </xf>
    <xf numFmtId="43" fontId="0" fillId="0" borderId="49" xfId="1" applyFont="1" applyBorder="1" applyAlignment="1">
      <alignment horizontal="center" vertical="top" wrapText="1"/>
    </xf>
  </cellXfs>
  <cellStyles count="5">
    <cellStyle name="Komma" xfId="1" builtinId="3"/>
    <cellStyle name="Normal" xfId="0" builtinId="0"/>
    <cellStyle name="Normal 2" xfId="3" xr:uid="{F5613B3B-393A-403D-A013-03185F6DA72D}"/>
    <cellStyle name="Normal 3" xfId="4" xr:uid="{D1CBEA80-F75D-48EA-B951-21CA133649B6}"/>
    <cellStyle name="Prosent" xfId="2" builtinId="5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20EC-E7B2-4075-8484-283DD4D328D7}">
  <sheetPr>
    <pageSetUpPr fitToPage="1"/>
  </sheetPr>
  <dimension ref="A1:N53"/>
  <sheetViews>
    <sheetView tabSelected="1" zoomScale="90" zoomScaleNormal="90" workbookViewId="0">
      <selection activeCell="A17" sqref="A17"/>
    </sheetView>
  </sheetViews>
  <sheetFormatPr baseColWidth="10" defaultRowHeight="15" x14ac:dyDescent="0.25"/>
  <cols>
    <col min="1" max="1" width="40.5703125" customWidth="1"/>
    <col min="2" max="2" width="12.28515625" customWidth="1"/>
    <col min="3" max="3" width="15.28515625" customWidth="1"/>
    <col min="4" max="4" width="15.7109375" customWidth="1"/>
    <col min="5" max="5" width="11.140625" bestFit="1" customWidth="1"/>
    <col min="6" max="6" width="9.7109375" bestFit="1" customWidth="1"/>
    <col min="7" max="7" width="10.42578125" bestFit="1" customWidth="1"/>
    <col min="8" max="13" width="10.7109375" customWidth="1"/>
    <col min="14" max="14" width="15.5703125" style="8" bestFit="1" customWidth="1"/>
  </cols>
  <sheetData>
    <row r="1" spans="1:14" ht="39.75" customHeight="1" thickBot="1" x14ac:dyDescent="0.3">
      <c r="A1" s="35" t="s">
        <v>32</v>
      </c>
      <c r="B1" s="8"/>
      <c r="C1" s="8"/>
      <c r="D1" s="8"/>
      <c r="E1" s="8"/>
      <c r="F1" s="8"/>
      <c r="G1" s="8"/>
      <c r="H1" s="8"/>
      <c r="I1" s="8"/>
      <c r="J1" s="8"/>
      <c r="L1" s="8"/>
      <c r="M1" s="8"/>
    </row>
    <row r="2" spans="1:14" ht="15.75" thickBot="1" x14ac:dyDescent="0.3">
      <c r="A2" s="29"/>
      <c r="B2" s="116" t="s">
        <v>24</v>
      </c>
      <c r="C2" s="122"/>
      <c r="D2" s="122"/>
      <c r="E2" s="117"/>
      <c r="N2"/>
    </row>
    <row r="3" spans="1:14" ht="15.75" thickBot="1" x14ac:dyDescent="0.3">
      <c r="A3" s="36" t="s">
        <v>0</v>
      </c>
      <c r="B3" s="123"/>
      <c r="C3" s="124"/>
      <c r="D3" s="124"/>
      <c r="E3" s="125"/>
      <c r="N3"/>
    </row>
    <row r="4" spans="1:14" ht="15.75" thickBot="1" x14ac:dyDescent="0.3">
      <c r="A4" s="36" t="s">
        <v>1</v>
      </c>
      <c r="B4" s="123"/>
      <c r="C4" s="124"/>
      <c r="D4" s="124"/>
      <c r="E4" s="125"/>
      <c r="N4"/>
    </row>
    <row r="5" spans="1:14" ht="15.75" thickBot="1" x14ac:dyDescent="0.3">
      <c r="A5" s="36" t="s">
        <v>2</v>
      </c>
      <c r="B5" s="123"/>
      <c r="C5" s="124"/>
      <c r="D5" s="124"/>
      <c r="E5" s="125"/>
    </row>
    <row r="6" spans="1:14" ht="15.75" thickBot="1" x14ac:dyDescent="0.3">
      <c r="A6" s="36" t="s">
        <v>25</v>
      </c>
      <c r="B6" s="123"/>
      <c r="C6" s="124"/>
      <c r="D6" s="124"/>
      <c r="E6" s="125"/>
    </row>
    <row r="7" spans="1:14" ht="15.75" thickBot="1" x14ac:dyDescent="0.3">
      <c r="A7" s="36" t="s">
        <v>19</v>
      </c>
      <c r="B7" s="123"/>
      <c r="C7" s="124"/>
      <c r="D7" s="124"/>
      <c r="E7" s="125"/>
    </row>
    <row r="8" spans="1:14" ht="15.75" thickBot="1" x14ac:dyDescent="0.3">
      <c r="A8" s="30"/>
    </row>
    <row r="9" spans="1:14" ht="15.75" thickBot="1" x14ac:dyDescent="0.3">
      <c r="A9" s="88" t="s">
        <v>52</v>
      </c>
    </row>
    <row r="10" spans="1:14" x14ac:dyDescent="0.25">
      <c r="A10" s="31"/>
      <c r="B10" s="8"/>
      <c r="C10" s="8"/>
      <c r="D10" s="8"/>
      <c r="E10" s="8"/>
    </row>
    <row r="11" spans="1:14" ht="15" customHeight="1" x14ac:dyDescent="0.25">
      <c r="A11" s="2" t="s">
        <v>22</v>
      </c>
      <c r="B11" s="12">
        <v>0.1</v>
      </c>
      <c r="C11" s="130" t="s">
        <v>51</v>
      </c>
      <c r="D11" s="131"/>
      <c r="E11" s="131"/>
      <c r="F11" s="131"/>
      <c r="G11" s="131"/>
      <c r="H11" s="131"/>
      <c r="I11" s="131"/>
      <c r="J11" s="132"/>
    </row>
    <row r="12" spans="1:14" x14ac:dyDescent="0.25">
      <c r="A12" s="25"/>
      <c r="B12" s="9"/>
      <c r="C12" s="133"/>
      <c r="D12" s="134"/>
      <c r="E12" s="134"/>
      <c r="F12" s="134"/>
      <c r="G12" s="134"/>
      <c r="H12" s="134"/>
      <c r="I12" s="134"/>
      <c r="J12" s="135"/>
    </row>
    <row r="13" spans="1:14" x14ac:dyDescent="0.25">
      <c r="A13" s="8"/>
      <c r="B13" s="9"/>
    </row>
    <row r="14" spans="1:14" ht="15.75" thickBot="1" x14ac:dyDescent="0.3">
      <c r="A14" s="32"/>
      <c r="K14" s="22">
        <v>0.12</v>
      </c>
      <c r="L14" s="27">
        <f>B11</f>
        <v>0.1</v>
      </c>
      <c r="M14" s="23">
        <v>0.14099999999999999</v>
      </c>
      <c r="N14" s="26"/>
    </row>
    <row r="15" spans="1:14" ht="15.75" thickBot="1" x14ac:dyDescent="0.3">
      <c r="A15" s="126" t="s">
        <v>3</v>
      </c>
      <c r="B15" s="128" t="s">
        <v>46</v>
      </c>
      <c r="C15" s="128" t="s">
        <v>53</v>
      </c>
      <c r="D15" s="20" t="s">
        <v>28</v>
      </c>
      <c r="E15" s="21"/>
      <c r="F15" s="21"/>
      <c r="G15" s="21"/>
      <c r="H15" s="108" t="s">
        <v>34</v>
      </c>
      <c r="I15" s="112" t="s">
        <v>11</v>
      </c>
      <c r="J15" s="114" t="s">
        <v>42</v>
      </c>
      <c r="K15" s="120" t="s">
        <v>26</v>
      </c>
      <c r="L15" s="112" t="s">
        <v>12</v>
      </c>
      <c r="M15" s="114" t="s">
        <v>13</v>
      </c>
      <c r="N15" s="110" t="s">
        <v>14</v>
      </c>
    </row>
    <row r="16" spans="1:14" ht="60.75" thickBot="1" x14ac:dyDescent="0.3">
      <c r="A16" s="127"/>
      <c r="B16" s="129"/>
      <c r="C16" s="129"/>
      <c r="D16" s="57" t="s">
        <v>49</v>
      </c>
      <c r="E16" s="57" t="s">
        <v>4</v>
      </c>
      <c r="F16" s="57" t="s">
        <v>21</v>
      </c>
      <c r="G16" s="24" t="s">
        <v>39</v>
      </c>
      <c r="H16" s="109"/>
      <c r="I16" s="113"/>
      <c r="J16" s="115"/>
      <c r="K16" s="121"/>
      <c r="L16" s="113"/>
      <c r="M16" s="115"/>
      <c r="N16" s="111"/>
    </row>
    <row r="17" spans="1:14" x14ac:dyDescent="0.25">
      <c r="A17" s="37"/>
      <c r="B17" s="38"/>
      <c r="C17" s="39"/>
      <c r="D17" s="40"/>
      <c r="E17" s="41">
        <f>_xlfn.XLOOKUP(D17,$D$29:$D$43,$E$29:$E$43)</f>
        <v>0</v>
      </c>
      <c r="F17" s="42"/>
      <c r="G17" s="80">
        <f t="shared" ref="G17:G22" si="0">($B$46/16)*E17*(1+(F17-1)*$B$47)</f>
        <v>0</v>
      </c>
      <c r="H17" s="83">
        <f t="shared" ref="H17:H22" si="1">E17*(1+((F17-1)*$B$49))*$B$48</f>
        <v>0</v>
      </c>
      <c r="I17" s="60">
        <f>ROUND(B17/1950,2)</f>
        <v>0</v>
      </c>
      <c r="J17" s="61">
        <f>I17*H17</f>
        <v>0</v>
      </c>
      <c r="K17" s="62">
        <f>(C17+G17+J17)*$K$14</f>
        <v>0</v>
      </c>
      <c r="L17" s="63">
        <f>(C17+G17+J17+K17)*$L$14</f>
        <v>0</v>
      </c>
      <c r="M17" s="64">
        <f>(C17+G17+J17+K17+L17)*$M$14</f>
        <v>0</v>
      </c>
      <c r="N17" s="65">
        <f>C17+G17+J17+K17+L17+M17</f>
        <v>0</v>
      </c>
    </row>
    <row r="18" spans="1:14" x14ac:dyDescent="0.25">
      <c r="A18" s="43"/>
      <c r="B18" s="10"/>
      <c r="C18" s="11"/>
      <c r="D18" s="3"/>
      <c r="E18" s="28">
        <f>_xlfn.XLOOKUP(D18,$D$29:$D$43,$E$29:$E$43)</f>
        <v>0</v>
      </c>
      <c r="F18" s="1"/>
      <c r="G18" s="81">
        <f t="shared" si="0"/>
        <v>0</v>
      </c>
      <c r="H18" s="84">
        <f t="shared" si="1"/>
        <v>0</v>
      </c>
      <c r="I18" s="63">
        <f t="shared" ref="I18:I22" si="2">ROUND(B18/1950,2)</f>
        <v>0</v>
      </c>
      <c r="J18" s="66">
        <f t="shared" ref="J18:J22" si="3">I18*H18</f>
        <v>0</v>
      </c>
      <c r="K18" s="62">
        <f t="shared" ref="K18:K22" si="4">(C18+G18+J18)*$K$14</f>
        <v>0</v>
      </c>
      <c r="L18" s="63">
        <f t="shared" ref="L18:L22" si="5">(C18+G18+J18+K18)*$L$14</f>
        <v>0</v>
      </c>
      <c r="M18" s="64">
        <f t="shared" ref="M18:M23" si="6">(C18+G18+J18+K18+L18)*$M$14</f>
        <v>0</v>
      </c>
      <c r="N18" s="65">
        <f t="shared" ref="N18:N23" si="7">C18+G18+J18+K18+L18+M18</f>
        <v>0</v>
      </c>
    </row>
    <row r="19" spans="1:14" x14ac:dyDescent="0.25">
      <c r="A19" s="43"/>
      <c r="B19" s="10"/>
      <c r="C19" s="11"/>
      <c r="D19" s="3"/>
      <c r="E19" s="28">
        <f t="shared" ref="E19:E21" si="8">_xlfn.XLOOKUP(D19,$D$29:$D$43,$E$29:$E$43)</f>
        <v>0</v>
      </c>
      <c r="F19" s="1"/>
      <c r="G19" s="81">
        <f t="shared" si="0"/>
        <v>0</v>
      </c>
      <c r="H19" s="84">
        <f t="shared" si="1"/>
        <v>0</v>
      </c>
      <c r="I19" s="63">
        <f t="shared" si="2"/>
        <v>0</v>
      </c>
      <c r="J19" s="66">
        <f t="shared" si="3"/>
        <v>0</v>
      </c>
      <c r="K19" s="62">
        <f t="shared" si="4"/>
        <v>0</v>
      </c>
      <c r="L19" s="63">
        <f t="shared" si="5"/>
        <v>0</v>
      </c>
      <c r="M19" s="64">
        <f t="shared" si="6"/>
        <v>0</v>
      </c>
      <c r="N19" s="65">
        <f t="shared" si="7"/>
        <v>0</v>
      </c>
    </row>
    <row r="20" spans="1:14" x14ac:dyDescent="0.25">
      <c r="A20" s="43"/>
      <c r="B20" s="10"/>
      <c r="C20" s="11"/>
      <c r="D20" s="4"/>
      <c r="E20" s="28">
        <f t="shared" si="8"/>
        <v>0</v>
      </c>
      <c r="F20" s="1"/>
      <c r="G20" s="81">
        <f t="shared" si="0"/>
        <v>0</v>
      </c>
      <c r="H20" s="84">
        <f t="shared" si="1"/>
        <v>0</v>
      </c>
      <c r="I20" s="63">
        <f t="shared" si="2"/>
        <v>0</v>
      </c>
      <c r="J20" s="66">
        <f t="shared" si="3"/>
        <v>0</v>
      </c>
      <c r="K20" s="62">
        <f t="shared" si="4"/>
        <v>0</v>
      </c>
      <c r="L20" s="63">
        <f t="shared" si="5"/>
        <v>0</v>
      </c>
      <c r="M20" s="64">
        <f t="shared" si="6"/>
        <v>0</v>
      </c>
      <c r="N20" s="65">
        <f t="shared" si="7"/>
        <v>0</v>
      </c>
    </row>
    <row r="21" spans="1:14" x14ac:dyDescent="0.25">
      <c r="A21" s="43"/>
      <c r="B21" s="10"/>
      <c r="C21" s="11"/>
      <c r="D21" s="4"/>
      <c r="E21" s="28">
        <f t="shared" si="8"/>
        <v>0</v>
      </c>
      <c r="F21" s="1"/>
      <c r="G21" s="81">
        <f t="shared" si="0"/>
        <v>0</v>
      </c>
      <c r="H21" s="84">
        <f t="shared" si="1"/>
        <v>0</v>
      </c>
      <c r="I21" s="63">
        <f t="shared" si="2"/>
        <v>0</v>
      </c>
      <c r="J21" s="66">
        <f t="shared" si="3"/>
        <v>0</v>
      </c>
      <c r="K21" s="62">
        <f t="shared" si="4"/>
        <v>0</v>
      </c>
      <c r="L21" s="63">
        <f t="shared" si="5"/>
        <v>0</v>
      </c>
      <c r="M21" s="64">
        <f t="shared" si="6"/>
        <v>0</v>
      </c>
      <c r="N21" s="65">
        <f t="shared" si="7"/>
        <v>0</v>
      </c>
    </row>
    <row r="22" spans="1:14" ht="15.75" thickBot="1" x14ac:dyDescent="0.3">
      <c r="A22" s="44"/>
      <c r="B22" s="45"/>
      <c r="C22" s="47"/>
      <c r="D22" s="48"/>
      <c r="E22" s="49">
        <f>_xlfn.XLOOKUP(D22,$D$29:$D$43,$E$29:$E$43)</f>
        <v>0</v>
      </c>
      <c r="F22" s="50"/>
      <c r="G22" s="82">
        <f t="shared" si="0"/>
        <v>0</v>
      </c>
      <c r="H22" s="85">
        <f t="shared" si="1"/>
        <v>0</v>
      </c>
      <c r="I22" s="86">
        <f t="shared" si="2"/>
        <v>0</v>
      </c>
      <c r="J22" s="87">
        <f t="shared" si="3"/>
        <v>0</v>
      </c>
      <c r="K22" s="68">
        <f t="shared" si="4"/>
        <v>0</v>
      </c>
      <c r="L22" s="67">
        <f t="shared" si="5"/>
        <v>0</v>
      </c>
      <c r="M22" s="69">
        <f t="shared" si="6"/>
        <v>0</v>
      </c>
      <c r="N22" s="70">
        <f t="shared" si="7"/>
        <v>0</v>
      </c>
    </row>
    <row r="23" spans="1:14" ht="45.75" thickBot="1" x14ac:dyDescent="0.3">
      <c r="A23" s="46" t="s">
        <v>50</v>
      </c>
      <c r="B23" s="56"/>
      <c r="C23" s="51"/>
      <c r="D23" s="51"/>
      <c r="E23" s="52"/>
      <c r="F23" s="54"/>
      <c r="G23" s="55">
        <f>IF(B23&lt;&gt;" ",B23*$B$51,0)</f>
        <v>0</v>
      </c>
      <c r="H23" s="71"/>
      <c r="I23" s="72"/>
      <c r="J23" s="72"/>
      <c r="K23" s="73"/>
      <c r="L23" s="73"/>
      <c r="M23" s="74">
        <f t="shared" si="6"/>
        <v>0</v>
      </c>
      <c r="N23" s="75">
        <f t="shared" si="7"/>
        <v>0</v>
      </c>
    </row>
    <row r="24" spans="1:14" ht="19.5" thickBot="1" x14ac:dyDescent="0.3">
      <c r="G24" s="53"/>
      <c r="H24" s="76"/>
      <c r="I24" s="76"/>
      <c r="J24" s="76"/>
      <c r="K24" s="76"/>
      <c r="L24" s="77"/>
      <c r="M24" s="78" t="s">
        <v>20</v>
      </c>
      <c r="N24" s="79">
        <f>SUM(N17:N23)</f>
        <v>0</v>
      </c>
    </row>
    <row r="25" spans="1:14" ht="15.75" thickTop="1" x14ac:dyDescent="0.25"/>
    <row r="26" spans="1:14" ht="15.75" thickBot="1" x14ac:dyDescent="0.3"/>
    <row r="27" spans="1:14" ht="15.75" thickBot="1" x14ac:dyDescent="0.3">
      <c r="A27" s="116" t="s">
        <v>29</v>
      </c>
      <c r="B27" s="117"/>
      <c r="D27" s="92" t="s">
        <v>28</v>
      </c>
      <c r="E27" s="93"/>
      <c r="F27" s="93"/>
      <c r="G27" s="94"/>
    </row>
    <row r="28" spans="1:14" ht="60.75" customHeight="1" x14ac:dyDescent="0.25">
      <c r="A28" s="118" t="s">
        <v>33</v>
      </c>
      <c r="B28" s="119"/>
      <c r="D28" s="95" t="s">
        <v>5</v>
      </c>
      <c r="E28" s="58" t="s">
        <v>4</v>
      </c>
      <c r="F28" s="58" t="s">
        <v>21</v>
      </c>
      <c r="G28" s="59" t="s">
        <v>39</v>
      </c>
      <c r="H28" s="89" t="s">
        <v>43</v>
      </c>
    </row>
    <row r="29" spans="1:14" x14ac:dyDescent="0.25">
      <c r="A29" s="104" t="s">
        <v>30</v>
      </c>
      <c r="B29" s="105"/>
      <c r="D29" s="96" t="s">
        <v>15</v>
      </c>
      <c r="E29" s="5">
        <v>4</v>
      </c>
      <c r="F29" s="5">
        <v>2</v>
      </c>
      <c r="G29" s="13">
        <f t="shared" ref="G29:G42" si="9">($B$46/16)*E29*(1+(F29-1)*$B$47)</f>
        <v>4300</v>
      </c>
      <c r="H29" s="90">
        <f>E29*(1+((F29-1)*$B$49))*$B$48</f>
        <v>30</v>
      </c>
    </row>
    <row r="30" spans="1:14" x14ac:dyDescent="0.25">
      <c r="A30" s="104" t="s">
        <v>31</v>
      </c>
      <c r="B30" s="105"/>
      <c r="D30" s="96" t="s">
        <v>15</v>
      </c>
      <c r="E30" s="5">
        <v>4</v>
      </c>
      <c r="F30" s="5">
        <v>1</v>
      </c>
      <c r="G30" s="13">
        <f t="shared" si="9"/>
        <v>2500</v>
      </c>
      <c r="H30" s="90">
        <f t="shared" ref="H30:H42" si="10">E30*(1+((F30-1)*$B$49))*$B$48</f>
        <v>20</v>
      </c>
    </row>
    <row r="31" spans="1:14" x14ac:dyDescent="0.25">
      <c r="A31" s="104" t="s">
        <v>8</v>
      </c>
      <c r="B31" s="105"/>
      <c r="D31" s="97" t="s">
        <v>16</v>
      </c>
      <c r="E31" s="6">
        <v>4</v>
      </c>
      <c r="F31" s="6">
        <v>2</v>
      </c>
      <c r="G31" s="14">
        <f t="shared" si="9"/>
        <v>4300</v>
      </c>
      <c r="H31" s="91">
        <f t="shared" si="10"/>
        <v>30</v>
      </c>
    </row>
    <row r="32" spans="1:14" x14ac:dyDescent="0.25">
      <c r="A32" s="104" t="s">
        <v>7</v>
      </c>
      <c r="B32" s="105"/>
      <c r="D32" s="97" t="s">
        <v>16</v>
      </c>
      <c r="E32" s="6">
        <v>4</v>
      </c>
      <c r="F32" s="6">
        <v>1</v>
      </c>
      <c r="G32" s="14">
        <f t="shared" si="9"/>
        <v>2500</v>
      </c>
      <c r="H32" s="91">
        <f t="shared" si="10"/>
        <v>20</v>
      </c>
    </row>
    <row r="33" spans="1:8" x14ac:dyDescent="0.25">
      <c r="A33" s="104" t="s">
        <v>47</v>
      </c>
      <c r="B33" s="105"/>
      <c r="D33" s="96" t="s">
        <v>17</v>
      </c>
      <c r="E33" s="5">
        <v>6</v>
      </c>
      <c r="F33" s="5">
        <v>2</v>
      </c>
      <c r="G33" s="13">
        <f t="shared" si="9"/>
        <v>6450</v>
      </c>
      <c r="H33" s="90">
        <f t="shared" si="10"/>
        <v>45</v>
      </c>
    </row>
    <row r="34" spans="1:8" ht="15.75" thickBot="1" x14ac:dyDescent="0.3">
      <c r="A34" s="106" t="s">
        <v>48</v>
      </c>
      <c r="B34" s="107"/>
      <c r="D34" s="96" t="s">
        <v>17</v>
      </c>
      <c r="E34" s="5">
        <v>6</v>
      </c>
      <c r="F34" s="5">
        <v>1</v>
      </c>
      <c r="G34" s="13">
        <f t="shared" si="9"/>
        <v>3750</v>
      </c>
      <c r="H34" s="90">
        <f t="shared" si="10"/>
        <v>30</v>
      </c>
    </row>
    <row r="35" spans="1:8" x14ac:dyDescent="0.25">
      <c r="A35" s="33"/>
      <c r="D35" s="97" t="s">
        <v>18</v>
      </c>
      <c r="E35" s="6">
        <v>3</v>
      </c>
      <c r="F35" s="6">
        <v>2</v>
      </c>
      <c r="G35" s="14">
        <f t="shared" si="9"/>
        <v>3225</v>
      </c>
      <c r="H35" s="91">
        <f t="shared" si="10"/>
        <v>22.5</v>
      </c>
    </row>
    <row r="36" spans="1:8" ht="15.75" thickBot="1" x14ac:dyDescent="0.3">
      <c r="A36" s="33"/>
      <c r="D36" s="97" t="s">
        <v>18</v>
      </c>
      <c r="E36" s="6">
        <v>3</v>
      </c>
      <c r="F36" s="6">
        <v>1</v>
      </c>
      <c r="G36" s="14">
        <f t="shared" si="9"/>
        <v>1875</v>
      </c>
      <c r="H36" s="91">
        <f t="shared" si="10"/>
        <v>15</v>
      </c>
    </row>
    <row r="37" spans="1:8" ht="30.75" thickBot="1" x14ac:dyDescent="0.3">
      <c r="A37" s="102" t="s">
        <v>9</v>
      </c>
      <c r="B37" s="103"/>
      <c r="D37" s="96" t="s">
        <v>27</v>
      </c>
      <c r="E37" s="5">
        <v>2</v>
      </c>
      <c r="F37" s="5">
        <v>2</v>
      </c>
      <c r="G37" s="13">
        <f t="shared" si="9"/>
        <v>2150</v>
      </c>
      <c r="H37" s="90">
        <f t="shared" si="10"/>
        <v>15</v>
      </c>
    </row>
    <row r="38" spans="1:8" ht="30.75" thickBot="1" x14ac:dyDescent="0.3">
      <c r="A38" s="102" t="s">
        <v>23</v>
      </c>
      <c r="B38" s="103"/>
      <c r="D38" s="96" t="s">
        <v>27</v>
      </c>
      <c r="E38" s="5">
        <v>2</v>
      </c>
      <c r="F38" s="5">
        <v>1</v>
      </c>
      <c r="G38" s="13">
        <f t="shared" si="9"/>
        <v>1250</v>
      </c>
      <c r="H38" s="90">
        <f t="shared" si="10"/>
        <v>10</v>
      </c>
    </row>
    <row r="39" spans="1:8" x14ac:dyDescent="0.25">
      <c r="A39" s="104" t="s">
        <v>35</v>
      </c>
      <c r="B39" s="105"/>
      <c r="D39" s="98" t="s">
        <v>6</v>
      </c>
      <c r="E39" s="7">
        <v>1</v>
      </c>
      <c r="F39" s="7">
        <v>1</v>
      </c>
      <c r="G39" s="15">
        <f t="shared" si="9"/>
        <v>625</v>
      </c>
      <c r="H39" s="91">
        <f t="shared" si="10"/>
        <v>5</v>
      </c>
    </row>
    <row r="40" spans="1:8" ht="15.75" thickBot="1" x14ac:dyDescent="0.3">
      <c r="A40" s="106" t="s">
        <v>36</v>
      </c>
      <c r="B40" s="107"/>
      <c r="D40" s="98" t="s">
        <v>6</v>
      </c>
      <c r="E40" s="7">
        <v>1</v>
      </c>
      <c r="F40" s="7">
        <v>2</v>
      </c>
      <c r="G40" s="15">
        <f t="shared" si="9"/>
        <v>1075</v>
      </c>
      <c r="H40" s="91">
        <f t="shared" si="10"/>
        <v>7.5</v>
      </c>
    </row>
    <row r="41" spans="1:8" x14ac:dyDescent="0.25">
      <c r="D41" s="96" t="s">
        <v>54</v>
      </c>
      <c r="E41" s="5">
        <v>5</v>
      </c>
      <c r="F41" s="5">
        <v>1</v>
      </c>
      <c r="G41" s="13">
        <f t="shared" si="9"/>
        <v>3125</v>
      </c>
      <c r="H41" s="90">
        <f t="shared" si="10"/>
        <v>25</v>
      </c>
    </row>
    <row r="42" spans="1:8" ht="15.75" thickBot="1" x14ac:dyDescent="0.3">
      <c r="D42" s="99" t="s">
        <v>54</v>
      </c>
      <c r="E42" s="100">
        <v>5</v>
      </c>
      <c r="F42" s="100">
        <v>2</v>
      </c>
      <c r="G42" s="101">
        <f t="shared" si="9"/>
        <v>5375</v>
      </c>
      <c r="H42" s="90">
        <f t="shared" si="10"/>
        <v>37.5</v>
      </c>
    </row>
    <row r="44" spans="1:8" hidden="1" x14ac:dyDescent="0.25"/>
    <row r="45" spans="1:8" hidden="1" x14ac:dyDescent="0.25">
      <c r="A45" s="19" t="s">
        <v>44</v>
      </c>
      <c r="B45" s="34"/>
    </row>
    <row r="46" spans="1:8" hidden="1" x14ac:dyDescent="0.25">
      <c r="A46" s="16" t="s">
        <v>40</v>
      </c>
      <c r="B46" s="17">
        <v>10000</v>
      </c>
    </row>
    <row r="47" spans="1:8" hidden="1" x14ac:dyDescent="0.25">
      <c r="A47" s="16" t="s">
        <v>41</v>
      </c>
      <c r="B47" s="18">
        <v>0.72</v>
      </c>
    </row>
    <row r="48" spans="1:8" hidden="1" x14ac:dyDescent="0.25">
      <c r="A48" s="16" t="s">
        <v>38</v>
      </c>
      <c r="B48" s="17">
        <v>5</v>
      </c>
    </row>
    <row r="49" spans="1:2" hidden="1" x14ac:dyDescent="0.25">
      <c r="A49" s="16" t="s">
        <v>37</v>
      </c>
      <c r="B49" s="18">
        <v>0.5</v>
      </c>
    </row>
    <row r="50" spans="1:2" ht="15" hidden="1" customHeight="1" x14ac:dyDescent="0.25"/>
    <row r="51" spans="1:2" hidden="1" x14ac:dyDescent="0.25">
      <c r="A51" s="16" t="s">
        <v>10</v>
      </c>
      <c r="B51" s="17">
        <v>400</v>
      </c>
    </row>
    <row r="52" spans="1:2" hidden="1" x14ac:dyDescent="0.25">
      <c r="A52" s="19" t="s">
        <v>45</v>
      </c>
      <c r="B52" s="34"/>
    </row>
    <row r="53" spans="1:2" hidden="1" x14ac:dyDescent="0.25"/>
  </sheetData>
  <mergeCells count="29">
    <mergeCell ref="B2:E2"/>
    <mergeCell ref="B7:E7"/>
    <mergeCell ref="A15:A16"/>
    <mergeCell ref="B15:B16"/>
    <mergeCell ref="C15:C16"/>
    <mergeCell ref="B3:E3"/>
    <mergeCell ref="B4:E4"/>
    <mergeCell ref="B5:E5"/>
    <mergeCell ref="B6:E6"/>
    <mergeCell ref="C11:J12"/>
    <mergeCell ref="N15:N16"/>
    <mergeCell ref="I15:I16"/>
    <mergeCell ref="J15:J16"/>
    <mergeCell ref="A27:B27"/>
    <mergeCell ref="A28:B28"/>
    <mergeCell ref="K15:K16"/>
    <mergeCell ref="L15:L16"/>
    <mergeCell ref="M15:M16"/>
    <mergeCell ref="A38:B38"/>
    <mergeCell ref="A39:B39"/>
    <mergeCell ref="A40:B40"/>
    <mergeCell ref="H15:H16"/>
    <mergeCell ref="A29:B29"/>
    <mergeCell ref="A30:B30"/>
    <mergeCell ref="A31:B31"/>
    <mergeCell ref="A32:B32"/>
    <mergeCell ref="A37:B37"/>
    <mergeCell ref="A33:B33"/>
    <mergeCell ref="A34:B34"/>
  </mergeCells>
  <phoneticPr fontId="4" type="noConversion"/>
  <dataValidations count="2">
    <dataValidation type="list" allowBlank="1" showInputMessage="1" showErrorMessage="1" sqref="D17:D22" xr:uid="{00FEAC43-48E8-40A9-AC9D-9E4C01674D2B}">
      <formula1>$D$29:$D$41</formula1>
    </dataValidation>
    <dataValidation type="list" allowBlank="1" showInputMessage="1" showErrorMessage="1" sqref="F17:F22" xr:uid="{1435F46D-6FF2-49D0-8F48-5CEE3D4D2BFA}">
      <formula1>$F$29:$F$40</formula1>
    </dataValidation>
  </dataValidations>
  <pageMargins left="0.38" right="0.37" top="0.45" bottom="0.46" header="0.19" footer="0.25"/>
  <pageSetup paperSize="9" scale="71" orientation="landscape" r:id="rId1"/>
  <headerFooter>
    <oddFooter>&amp;L&amp;9&amp;F - &amp;A utskrevet &amp;D (kl. &amp;T)&amp;RSide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32ceba-d7f7-4337-9a5c-0d3cea156c3c">
      <Terms xmlns="http://schemas.microsoft.com/office/infopath/2007/PartnerControls"/>
    </lcf76f155ced4ddcb4097134ff3c332f>
    <TaxCatchAll xmlns="4f06fc9d-3123-40b6-8cc2-8c12ccbc2a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514F435AD5244AB4C0F31568C378F" ma:contentTypeVersion="9" ma:contentTypeDescription="Opprett et nytt dokument." ma:contentTypeScope="" ma:versionID="5f030bcb222429fdbc78bfc6d7464203">
  <xsd:schema xmlns:xsd="http://www.w3.org/2001/XMLSchema" xmlns:xs="http://www.w3.org/2001/XMLSchema" xmlns:p="http://schemas.microsoft.com/office/2006/metadata/properties" xmlns:ns2="2b32ceba-d7f7-4337-9a5c-0d3cea156c3c" xmlns:ns3="4f06fc9d-3123-40b6-8cc2-8c12ccbc2ac0" targetNamespace="http://schemas.microsoft.com/office/2006/metadata/properties" ma:root="true" ma:fieldsID="746f3d457c8b6b8c3a91d2e15e4953f1" ns2:_="" ns3:_="">
    <xsd:import namespace="2b32ceba-d7f7-4337-9a5c-0d3cea156c3c"/>
    <xsd:import namespace="4f06fc9d-3123-40b6-8cc2-8c12ccbc2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2ceba-d7f7-4337-9a5c-0d3cea156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5da9934d-bfb1-4def-aef0-a37b7e29cb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6fc9d-3123-40b6-8cc2-8c12ccbc2ac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9082a01-918a-46f0-90cd-88d76ffdb0c2}" ma:internalName="TaxCatchAll" ma:showField="CatchAllData" ma:web="4f06fc9d-3123-40b6-8cc2-8c12ccbc2a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FFB79-752E-4CEE-9C63-9F411782B2BF}">
  <ds:schemaRefs>
    <ds:schemaRef ds:uri="http://purl.org/dc/elements/1.1/"/>
    <ds:schemaRef ds:uri="http://schemas.microsoft.com/office/2006/metadata/properties"/>
    <ds:schemaRef ds:uri="2b32ceba-d7f7-4337-9a5c-0d3cea156c3c"/>
    <ds:schemaRef ds:uri="http://purl.org/dc/terms/"/>
    <ds:schemaRef ds:uri="http://schemas.microsoft.com/office/2006/documentManagement/types"/>
    <ds:schemaRef ds:uri="http://schemas.microsoft.com/office/infopath/2007/PartnerControls"/>
    <ds:schemaRef ds:uri="4f06fc9d-3123-40b6-8cc2-8c12ccbc2ac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C35B98-AF12-4421-B1D3-9E97E1DF8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2ceba-d7f7-4337-9a5c-0d3cea156c3c"/>
    <ds:schemaRef ds:uri="4f06fc9d-3123-40b6-8cc2-8c12ccbc2a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FDD885-A594-42A5-B45B-F7467DA66C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Bjarne Hansen</dc:creator>
  <cp:lastModifiedBy>Trond Bjarne Hansen</cp:lastModifiedBy>
  <cp:lastPrinted>2024-01-25T08:31:27Z</cp:lastPrinted>
  <dcterms:created xsi:type="dcterms:W3CDTF">2023-10-30T10:30:56Z</dcterms:created>
  <dcterms:modified xsi:type="dcterms:W3CDTF">2024-04-02T09:15:05Z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114459-e220-4ae9-b339-4ebe6008cdd4_Enabled">
    <vt:lpwstr>true</vt:lpwstr>
  </property>
  <property fmtid="{D5CDD505-2E9C-101B-9397-08002B2CF9AE}" pid="3" name="MSIP_Label_b4114459-e220-4ae9-b339-4ebe6008cdd4_SetDate">
    <vt:lpwstr>2023-10-30T13:17:24Z</vt:lpwstr>
  </property>
  <property fmtid="{D5CDD505-2E9C-101B-9397-08002B2CF9AE}" pid="4" name="MSIP_Label_b4114459-e220-4ae9-b339-4ebe6008cdd4_Method">
    <vt:lpwstr>Standard</vt:lpwstr>
  </property>
  <property fmtid="{D5CDD505-2E9C-101B-9397-08002B2CF9AE}" pid="5" name="MSIP_Label_b4114459-e220-4ae9-b339-4ebe6008cdd4_Name">
    <vt:lpwstr>b4114459-e220-4ae9-b339-4ebe6008cdd4</vt:lpwstr>
  </property>
  <property fmtid="{D5CDD505-2E9C-101B-9397-08002B2CF9AE}" pid="6" name="MSIP_Label_b4114459-e220-4ae9-b339-4ebe6008cdd4_SiteId">
    <vt:lpwstr>8482881e-3699-4b3f-b135-cf4800bc1efb</vt:lpwstr>
  </property>
  <property fmtid="{D5CDD505-2E9C-101B-9397-08002B2CF9AE}" pid="7" name="MSIP_Label_b4114459-e220-4ae9-b339-4ebe6008cdd4_ActionId">
    <vt:lpwstr>fa313648-3dcc-468e-8e86-be654234e61c</vt:lpwstr>
  </property>
  <property fmtid="{D5CDD505-2E9C-101B-9397-08002B2CF9AE}" pid="8" name="MSIP_Label_b4114459-e220-4ae9-b339-4ebe6008cdd4_ContentBits">
    <vt:lpwstr>0</vt:lpwstr>
  </property>
  <property fmtid="{D5CDD505-2E9C-101B-9397-08002B2CF9AE}" pid="9" name="ContentTypeId">
    <vt:lpwstr>0x0101002A4514F435AD5244AB4C0F31568C378F</vt:lpwstr>
  </property>
</Properties>
</file>